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645" activeTab="0"/>
  </bookViews>
  <sheets>
    <sheet name="Sample calculations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<sst xmlns="http://schemas.openxmlformats.org/spreadsheetml/2006/main" count="21" uniqueCount="16">
  <si>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NZ-12</t>
  </si>
  <si>
    <t>Mid-Int</t>
  </si>
  <si>
    <t>Ln(nV)</t>
  </si>
  <si>
    <t>C-F</t>
  </si>
  <si>
    <t>Min</t>
  </si>
  <si>
    <t>Max</t>
  </si>
  <si>
    <t>Cry num</t>
  </si>
  <si>
    <t>Vol %</t>
  </si>
  <si>
    <t>Over</t>
  </si>
  <si>
    <t>Lognormal calculations</t>
  </si>
  <si>
    <t>&gt;R</t>
  </si>
  <si>
    <t>Val</t>
  </si>
  <si>
    <t>Ln (size)</t>
  </si>
  <si>
    <t>Norm cum freq</t>
  </si>
  <si>
    <t>Fractal diagram</t>
  </si>
  <si>
    <t>Error differences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</si>
</sst>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8.2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9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center" vertical="top" wrapText="1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 vertical="top" wrapText="1"/>
    </xf>
    <xf numFmtId="2" fontId="0" fillId="5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Scale invariant diagram</a:t>
            </a:r>
          </a:p>
        </c:rich>
      </c:tx>
      <c:layout>
        <c:manualLayout>
          <c:xMode val="factor"/>
          <c:yMode val="factor"/>
          <c:x val="0.1902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"/>
          <c:w val="0.93275"/>
          <c:h val="0.96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'Sample calculations'!$Q$4:$Q$10</c:f>
                <c:numCache>
                  <c:ptCount val="7"/>
                  <c:pt idx="0">
                    <c:v>0.3700000000000001</c:v>
                  </c:pt>
                  <c:pt idx="1">
                    <c:v>0.22000000000000003</c:v>
                  </c:pt>
                  <c:pt idx="2">
                    <c:v>0.1399999999999999</c:v>
                  </c:pt>
                  <c:pt idx="3">
                    <c:v>0.13000000000000034</c:v>
                  </c:pt>
                  <c:pt idx="4">
                    <c:v>0.1299999999999999</c:v>
                  </c:pt>
                  <c:pt idx="5">
                    <c:v>0.18000000000000016</c:v>
                  </c:pt>
                  <c:pt idx="6">
                    <c:v>0.33999999999999986</c:v>
                  </c:pt>
                </c:numCache>
              </c:numRef>
            </c:plus>
            <c:minus>
              <c:numRef>
                <c:f>'Sample calculations'!$P$4:$P$10</c:f>
                <c:numCache>
                  <c:ptCount val="7"/>
                  <c:pt idx="0">
                    <c:v>0.5899999999999999</c:v>
                  </c:pt>
                  <c:pt idx="1">
                    <c:v>0.2799999999999999</c:v>
                  </c:pt>
                  <c:pt idx="2">
                    <c:v>0.1599999999999997</c:v>
                  </c:pt>
                  <c:pt idx="3">
                    <c:v>0.15000000000000036</c:v>
                  </c:pt>
                  <c:pt idx="4">
                    <c:v>0.16000000000000014</c:v>
                  </c:pt>
                  <c:pt idx="5">
                    <c:v>0.20999999999999996</c:v>
                  </c:pt>
                  <c:pt idx="6">
                    <c:v>0.5099999999999998</c:v>
                  </c:pt>
                </c:numCache>
              </c:numRef>
            </c:minus>
            <c:noEndCap val="0"/>
          </c:errBars>
          <c:xVal>
            <c:numRef>
              <c:f>'Sample calculations'!$K$4:$K$10</c:f>
              <c:numCache>
                <c:ptCount val="7"/>
                <c:pt idx="0">
                  <c:v>-0.22189433191377778</c:v>
                </c:pt>
                <c:pt idx="1">
                  <c:v>-0.6812186096946715</c:v>
                </c:pt>
                <c:pt idx="2">
                  <c:v>-1.1425641761972924</c:v>
                </c:pt>
                <c:pt idx="3">
                  <c:v>-1.6044503709230613</c:v>
                </c:pt>
                <c:pt idx="4">
                  <c:v>-2.0635681925235456</c:v>
                </c:pt>
                <c:pt idx="5">
                  <c:v>-2.5244794249078235</c:v>
                </c:pt>
                <c:pt idx="6">
                  <c:v>-2.9838037026887174</c:v>
                </c:pt>
              </c:numCache>
            </c:numRef>
          </c:xVal>
          <c:yVal>
            <c:numRef>
              <c:f>'Sample calculations'!$O$4:$O$10</c:f>
              <c:numCache>
                <c:ptCount val="7"/>
                <c:pt idx="0">
                  <c:v>-2.05572501506252</c:v>
                </c:pt>
                <c:pt idx="1">
                  <c:v>-0.1972321695297089</c:v>
                </c:pt>
                <c:pt idx="2">
                  <c:v>1.3815330440181801</c:v>
                </c:pt>
                <c:pt idx="3">
                  <c:v>2.312634428847047</c:v>
                </c:pt>
                <c:pt idx="4">
                  <c:v>3.010670145918198</c:v>
                </c:pt>
                <c:pt idx="5">
                  <c:v>3.4500192913594385</c:v>
                </c:pt>
                <c:pt idx="6">
                  <c:v>3.6444311006282004</c:v>
                </c:pt>
              </c:numCache>
            </c:numRef>
          </c:yVal>
          <c:smooth val="0"/>
        </c:ser>
        <c:axId val="51880622"/>
        <c:axId val="64272415"/>
      </c:scatterChart>
      <c:val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 (size)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72415"/>
        <c:crossesAt val="-3"/>
        <c:crossBetween val="midCat"/>
        <c:dispUnits/>
      </c:val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 (number&gt;size)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880622"/>
        <c:crossesAt val="-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Classic CSD</a:t>
            </a:r>
          </a:p>
        </c:rich>
      </c:tx>
      <c:layout>
        <c:manualLayout>
          <c:xMode val="factor"/>
          <c:yMode val="factor"/>
          <c:x val="0.30475"/>
          <c:y val="0.0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"/>
          <c:w val="0.95175"/>
          <c:h val="0.97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'Sample calculations'!$J$4:$J$10</c:f>
                <c:numCache>
                  <c:ptCount val="7"/>
                  <c:pt idx="0">
                    <c:v>0.3700000000000001</c:v>
                  </c:pt>
                  <c:pt idx="1">
                    <c:v>0.21999999999999997</c:v>
                  </c:pt>
                  <c:pt idx="2">
                    <c:v>0.14000000000000012</c:v>
                  </c:pt>
                  <c:pt idx="3">
                    <c:v>0.1299999999999999</c:v>
                  </c:pt>
                  <c:pt idx="4">
                    <c:v>0.1299999999999999</c:v>
                  </c:pt>
                  <c:pt idx="5">
                    <c:v>0.17999999999999972</c:v>
                  </c:pt>
                  <c:pt idx="6">
                    <c:v>0.33999999999999986</c:v>
                  </c:pt>
                </c:numCache>
              </c:numRef>
            </c:plus>
            <c:minus>
              <c:numRef>
                <c:f>'Sample calculations'!$I$4:$I$10</c:f>
                <c:numCache>
                  <c:ptCount val="7"/>
                  <c:pt idx="0">
                    <c:v>0.5899999999999999</c:v>
                  </c:pt>
                  <c:pt idx="1">
                    <c:v>0.28</c:v>
                  </c:pt>
                  <c:pt idx="2">
                    <c:v>0.1599999999999997</c:v>
                  </c:pt>
                  <c:pt idx="3">
                    <c:v>0.15000000000000036</c:v>
                  </c:pt>
                  <c:pt idx="4">
                    <c:v>0.16000000000000014</c:v>
                  </c:pt>
                  <c:pt idx="5">
                    <c:v>0.20999999999999996</c:v>
                  </c:pt>
                  <c:pt idx="6">
                    <c:v>0.5099999999999998</c:v>
                  </c:pt>
                </c:numCache>
              </c:numRef>
            </c:minus>
            <c:noEndCap val="0"/>
          </c:errBars>
          <c:xVal>
            <c:numRef>
              <c:f>'Sample calculations'!$A$4:$A$10</c:f>
              <c:numCache>
                <c:ptCount val="7"/>
                <c:pt idx="0">
                  <c:v>0.801</c:v>
                </c:pt>
                <c:pt idx="1">
                  <c:v>0.506</c:v>
                </c:pt>
                <c:pt idx="2">
                  <c:v>0.319</c:v>
                </c:pt>
                <c:pt idx="3">
                  <c:v>0.201</c:v>
                </c:pt>
                <c:pt idx="4">
                  <c:v>0.127</c:v>
                </c:pt>
                <c:pt idx="5">
                  <c:v>0.0801</c:v>
                </c:pt>
                <c:pt idx="6">
                  <c:v>0.0506</c:v>
                </c:pt>
              </c:numCache>
            </c:numRef>
          </c:xVal>
          <c:yVal>
            <c:numRef>
              <c:f>'Sample calculations'!$B$4:$B$10</c:f>
              <c:numCache>
                <c:ptCount val="7"/>
                <c:pt idx="0">
                  <c:v>-1.06</c:v>
                </c:pt>
                <c:pt idx="1">
                  <c:v>1.09</c:v>
                </c:pt>
                <c:pt idx="2">
                  <c:v>3.07</c:v>
                </c:pt>
                <c:pt idx="3">
                  <c:v>4.19</c:v>
                </c:pt>
                <c:pt idx="4">
                  <c:v>5.16</c:v>
                </c:pt>
                <c:pt idx="5">
                  <c:v>5.71</c:v>
                </c:pt>
                <c:pt idx="6">
                  <c:v>5.67</c:v>
                </c:pt>
              </c:numCache>
            </c:numRef>
          </c:yVal>
          <c:smooth val="0"/>
        </c:ser>
        <c:axId val="41580824"/>
        <c:axId val="38683097"/>
      </c:scatterChart>
      <c:val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83097"/>
        <c:crossesAt val="-3"/>
        <c:crossBetween val="midCat"/>
        <c:dispUnits/>
      </c:val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ln(pop dens)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0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CDF - lognormal</a:t>
            </a:r>
          </a:p>
        </c:rich>
      </c:tx>
      <c:layout>
        <c:manualLayout>
          <c:xMode val="factor"/>
          <c:yMode val="factor"/>
          <c:x val="-0.02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"/>
          <c:w val="0.8945"/>
          <c:h val="0.968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calculations'!$K$4:$K$10</c:f>
              <c:numCache>
                <c:ptCount val="7"/>
                <c:pt idx="0">
                  <c:v>-0.22189433191377778</c:v>
                </c:pt>
                <c:pt idx="1">
                  <c:v>-0.6812186096946715</c:v>
                </c:pt>
                <c:pt idx="2">
                  <c:v>-1.1425641761972924</c:v>
                </c:pt>
                <c:pt idx="3">
                  <c:v>-1.6044503709230613</c:v>
                </c:pt>
                <c:pt idx="4">
                  <c:v>-2.0635681925235456</c:v>
                </c:pt>
                <c:pt idx="5">
                  <c:v>-2.5244794249078235</c:v>
                </c:pt>
                <c:pt idx="6">
                  <c:v>-2.9838037026887174</c:v>
                </c:pt>
              </c:numCache>
            </c:numRef>
          </c:xVal>
          <c:yVal>
            <c:numRef>
              <c:f>'Sample calculations'!$M$4:$M$10</c:f>
              <c:numCache>
                <c:ptCount val="7"/>
                <c:pt idx="1">
                  <c:v>2.7118550342316654</c:v>
                </c:pt>
                <c:pt idx="2">
                  <c:v>2.024527543016016</c:v>
                </c:pt>
                <c:pt idx="3">
                  <c:v>1.2588157598886478</c:v>
                </c:pt>
                <c:pt idx="4">
                  <c:v>0.6310541125945068</c:v>
                </c:pt>
                <c:pt idx="5">
                  <c:v>-0.07675918757568193</c:v>
                </c:pt>
                <c:pt idx="6">
                  <c:v>-0.9280869328855892</c:v>
                </c:pt>
              </c:numCache>
            </c:numRef>
          </c:yVal>
          <c:smooth val="0"/>
        </c:ser>
        <c:axId val="12603554"/>
        <c:axId val="46323123"/>
      </c:scatterChart>
      <c:val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ln (size)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23123"/>
        <c:crossesAt val="-3"/>
        <c:crossBetween val="midCat"/>
        <c:dispUnits/>
      </c:val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 cum 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603554"/>
        <c:crossesAt val="-4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12</xdr:row>
      <xdr:rowOff>9525</xdr:rowOff>
    </xdr:from>
    <xdr:to>
      <xdr:col>17</xdr:col>
      <xdr:colOff>361950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5981700" y="2295525"/>
        <a:ext cx="2486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12</xdr:row>
      <xdr:rowOff>19050</xdr:rowOff>
    </xdr:from>
    <xdr:to>
      <xdr:col>6</xdr:col>
      <xdr:colOff>161925</xdr:colOff>
      <xdr:row>29</xdr:row>
      <xdr:rowOff>76200</xdr:rowOff>
    </xdr:to>
    <xdr:graphicFrame>
      <xdr:nvGraphicFramePr>
        <xdr:cNvPr id="2" name="Chart 5"/>
        <xdr:cNvGraphicFramePr/>
      </xdr:nvGraphicFramePr>
      <xdr:xfrm>
        <a:off x="47625" y="2305050"/>
        <a:ext cx="28575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12</xdr:row>
      <xdr:rowOff>19050</xdr:rowOff>
    </xdr:from>
    <xdr:to>
      <xdr:col>12</xdr:col>
      <xdr:colOff>257175</xdr:colOff>
      <xdr:row>29</xdr:row>
      <xdr:rowOff>76200</xdr:rowOff>
    </xdr:to>
    <xdr:graphicFrame>
      <xdr:nvGraphicFramePr>
        <xdr:cNvPr id="3" name="Chart 6"/>
        <xdr:cNvGraphicFramePr/>
      </xdr:nvGraphicFramePr>
      <xdr:xfrm>
        <a:off x="3028950" y="2305050"/>
        <a:ext cx="28860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L11" sqref="L11"/>
    </sheetView>
  </sheetViews>
  <sheetFormatPr defaultColWidth="9.140625" defaultRowHeight="12.75"/>
  <cols>
    <col min="1" max="6" width="6.8515625" style="0" customWidth="1"/>
    <col min="7" max="8" width="7.140625" style="0" customWidth="1"/>
    <col min="9" max="9" width="6.00390625" style="11" customWidth="1"/>
    <col min="10" max="10" width="6.00390625" style="12" customWidth="1"/>
    <col min="11" max="11" width="8.7109375" style="10" customWidth="1"/>
    <col min="12" max="13" width="8.7109375" style="5" customWidth="1"/>
    <col min="14" max="14" width="7.00390625" style="7" customWidth="1"/>
    <col min="15" max="15" width="7.00390625" style="8" customWidth="1"/>
    <col min="16" max="17" width="7.00390625" style="7" customWidth="1"/>
  </cols>
  <sheetData>
    <row r="1" spans="1:17" s="1" customFormat="1" ht="27" customHeight="1">
      <c r="A1" s="1" t="s">
        <v>0</v>
      </c>
      <c r="I1" s="3" t="s">
        <v>15</v>
      </c>
      <c r="J1" s="3"/>
      <c r="K1" s="9" t="s">
        <v>12</v>
      </c>
      <c r="L1" s="4" t="s">
        <v>9</v>
      </c>
      <c r="M1" s="4"/>
      <c r="N1" s="2" t="s">
        <v>14</v>
      </c>
      <c r="O1" s="2"/>
      <c r="P1" s="2"/>
      <c r="Q1" s="2"/>
    </row>
    <row r="2" spans="6:17" ht="12.75">
      <c r="F2">
        <f>SUM(F4:F11)</f>
        <v>38.260999999999996</v>
      </c>
      <c r="N2" s="7" t="s">
        <v>10</v>
      </c>
      <c r="O2" s="8" t="s">
        <v>11</v>
      </c>
      <c r="P2" s="7" t="s">
        <v>4</v>
      </c>
      <c r="Q2" s="7" t="s">
        <v>5</v>
      </c>
    </row>
    <row r="3" spans="1:17" s="1" customFormat="1" ht="25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s="13" t="s">
        <v>4</v>
      </c>
      <c r="J3" s="14" t="s">
        <v>5</v>
      </c>
      <c r="K3" s="9" t="s">
        <v>12</v>
      </c>
      <c r="L3" s="6" t="s">
        <v>13</v>
      </c>
      <c r="M3" s="6"/>
      <c r="N3" s="7">
        <v>0</v>
      </c>
      <c r="O3" s="8"/>
      <c r="P3" s="7"/>
      <c r="Q3" s="7"/>
    </row>
    <row r="4" spans="1:17" ht="12.75">
      <c r="A4">
        <v>0.801</v>
      </c>
      <c r="B4">
        <v>-1.06</v>
      </c>
      <c r="C4">
        <v>0</v>
      </c>
      <c r="D4">
        <v>-1.65</v>
      </c>
      <c r="E4">
        <v>-0.69</v>
      </c>
      <c r="F4">
        <v>0.128</v>
      </c>
      <c r="G4">
        <v>2.195</v>
      </c>
      <c r="I4" s="11">
        <f>B4-D4</f>
        <v>0.5899999999999999</v>
      </c>
      <c r="J4" s="12">
        <f>E4-B4</f>
        <v>0.3700000000000001</v>
      </c>
      <c r="K4" s="10">
        <f>LN(A4)</f>
        <v>-0.22189433191377778</v>
      </c>
      <c r="L4" s="5">
        <f>F4/$F$2+L5</f>
        <v>0.9999999999999999</v>
      </c>
      <c r="N4" s="7">
        <f>+F4+N3</f>
        <v>0.128</v>
      </c>
      <c r="O4" s="8">
        <f>LN(N4)</f>
        <v>-2.05572501506252</v>
      </c>
      <c r="P4" s="7">
        <f>O4-LN(N4*EXP(D4-B4))</f>
        <v>0.5899999999999999</v>
      </c>
      <c r="Q4" s="7">
        <f>LN(N4*EXP(E4-B4))-O4</f>
        <v>0.3700000000000001</v>
      </c>
    </row>
    <row r="5" spans="1:17" ht="12.75">
      <c r="A5">
        <v>0.506</v>
      </c>
      <c r="B5">
        <v>1.09</v>
      </c>
      <c r="C5">
        <v>0.05</v>
      </c>
      <c r="D5">
        <v>0.81</v>
      </c>
      <c r="E5">
        <v>1.31</v>
      </c>
      <c r="F5">
        <v>0.693</v>
      </c>
      <c r="G5">
        <v>2.987</v>
      </c>
      <c r="I5" s="11">
        <f aca="true" t="shared" si="0" ref="I5:I10">B5-D5</f>
        <v>0.28</v>
      </c>
      <c r="J5" s="12">
        <f aca="true" t="shared" si="1" ref="J5:J10">E5-B5</f>
        <v>0.21999999999999997</v>
      </c>
      <c r="K5" s="10">
        <f aca="true" t="shared" si="2" ref="K5:K11">LN(A5)</f>
        <v>-0.6812186096946715</v>
      </c>
      <c r="L5" s="5">
        <f>F5/$F$2+L6</f>
        <v>0.9966545568594651</v>
      </c>
      <c r="M5" s="5">
        <f aca="true" t="shared" si="3" ref="M5:M11">NORMSINV(L5)</f>
        <v>2.7118550342316654</v>
      </c>
      <c r="N5" s="7">
        <f>+F5+N4</f>
        <v>0.821</v>
      </c>
      <c r="O5" s="8">
        <f aca="true" t="shared" si="4" ref="O5:O10">LN(N5)</f>
        <v>-0.1972321695297089</v>
      </c>
      <c r="P5" s="7">
        <f>O5-LN(N5*EXP(D5-B5))</f>
        <v>0.2799999999999999</v>
      </c>
      <c r="Q5" s="7">
        <f>LN(N5*EXP(E5-B5))-O5</f>
        <v>0.22000000000000003</v>
      </c>
    </row>
    <row r="6" spans="1:17" ht="12.75">
      <c r="A6">
        <v>0.319</v>
      </c>
      <c r="B6">
        <v>3.07</v>
      </c>
      <c r="C6">
        <v>0.07</v>
      </c>
      <c r="D6">
        <v>2.91</v>
      </c>
      <c r="E6">
        <v>3.21</v>
      </c>
      <c r="F6">
        <v>3.16</v>
      </c>
      <c r="G6">
        <v>3.416</v>
      </c>
      <c r="I6" s="11">
        <f t="shared" si="0"/>
        <v>0.1599999999999997</v>
      </c>
      <c r="J6" s="12">
        <f t="shared" si="1"/>
        <v>0.14000000000000012</v>
      </c>
      <c r="K6" s="10">
        <f t="shared" si="2"/>
        <v>-1.1425641761972924</v>
      </c>
      <c r="L6" s="5">
        <f>F6/$F$2+L7</f>
        <v>0.9785421186064137</v>
      </c>
      <c r="M6" s="5">
        <f t="shared" si="3"/>
        <v>2.024527543016016</v>
      </c>
      <c r="N6" s="7">
        <f>+F6+N5</f>
        <v>3.981</v>
      </c>
      <c r="O6" s="8">
        <f t="shared" si="4"/>
        <v>1.3815330440181801</v>
      </c>
      <c r="P6" s="7">
        <f>O6-LN(N6*EXP(D6-B6))</f>
        <v>0.1599999999999997</v>
      </c>
      <c r="Q6" s="7">
        <f>LN(N6*EXP(E6-B6))-O6</f>
        <v>0.1399999999999999</v>
      </c>
    </row>
    <row r="7" spans="1:17" ht="12.75">
      <c r="A7">
        <v>0.201</v>
      </c>
      <c r="B7">
        <v>4.19</v>
      </c>
      <c r="C7">
        <v>0.17</v>
      </c>
      <c r="D7">
        <v>4.04</v>
      </c>
      <c r="E7">
        <v>4.32</v>
      </c>
      <c r="F7">
        <v>6.12</v>
      </c>
      <c r="G7">
        <v>1.664</v>
      </c>
      <c r="I7" s="11">
        <f t="shared" si="0"/>
        <v>0.15000000000000036</v>
      </c>
      <c r="J7" s="12">
        <f t="shared" si="1"/>
        <v>0.1299999999999999</v>
      </c>
      <c r="K7" s="10">
        <f t="shared" si="2"/>
        <v>-1.6044503709230613</v>
      </c>
      <c r="L7" s="5">
        <f>F7/$F$2+L8</f>
        <v>0.8959514910744621</v>
      </c>
      <c r="M7" s="5">
        <f t="shared" si="3"/>
        <v>1.2588157598886478</v>
      </c>
      <c r="N7" s="7">
        <f>+F7+N6</f>
        <v>10.100999999999999</v>
      </c>
      <c r="O7" s="8">
        <f t="shared" si="4"/>
        <v>2.312634428847047</v>
      </c>
      <c r="P7" s="7">
        <f>O7-LN(N7*EXP(D7-B7))</f>
        <v>0.15000000000000036</v>
      </c>
      <c r="Q7" s="7">
        <f>LN(N7*EXP(E7-B7))-O7</f>
        <v>0.13000000000000034</v>
      </c>
    </row>
    <row r="8" spans="1:17" ht="12.75">
      <c r="A8">
        <v>0.127</v>
      </c>
      <c r="B8">
        <v>5.16</v>
      </c>
      <c r="C8">
        <v>0.24</v>
      </c>
      <c r="D8">
        <v>5</v>
      </c>
      <c r="E8">
        <v>5.29</v>
      </c>
      <c r="F8">
        <v>10.2</v>
      </c>
      <c r="G8">
        <v>0.693</v>
      </c>
      <c r="I8" s="11">
        <f t="shared" si="0"/>
        <v>0.16000000000000014</v>
      </c>
      <c r="J8" s="12">
        <f t="shared" si="1"/>
        <v>0.1299999999999999</v>
      </c>
      <c r="K8" s="10">
        <f t="shared" si="2"/>
        <v>-2.0635681925235456</v>
      </c>
      <c r="L8" s="5">
        <f>F8/$F$2+L9</f>
        <v>0.7359974909176445</v>
      </c>
      <c r="M8" s="5">
        <f t="shared" si="3"/>
        <v>0.6310541125945068</v>
      </c>
      <c r="N8" s="7">
        <f>+F8+N7</f>
        <v>20.301</v>
      </c>
      <c r="O8" s="8">
        <f t="shared" si="4"/>
        <v>3.010670145918198</v>
      </c>
      <c r="P8" s="7">
        <f>O8-LN(N8*EXP(D8-B8))</f>
        <v>0.16000000000000014</v>
      </c>
      <c r="Q8" s="7">
        <f>LN(N8*EXP(E8-B8))-O8</f>
        <v>0.1299999999999999</v>
      </c>
    </row>
    <row r="9" spans="1:17" ht="12.75">
      <c r="A9">
        <v>0.0801</v>
      </c>
      <c r="B9">
        <v>5.71</v>
      </c>
      <c r="C9">
        <v>0.39</v>
      </c>
      <c r="D9">
        <v>5.5</v>
      </c>
      <c r="E9">
        <v>5.89</v>
      </c>
      <c r="F9">
        <v>11.2</v>
      </c>
      <c r="G9">
        <v>0.191</v>
      </c>
      <c r="I9" s="11">
        <f t="shared" si="0"/>
        <v>0.20999999999999996</v>
      </c>
      <c r="J9" s="12">
        <f t="shared" si="1"/>
        <v>0.17999999999999972</v>
      </c>
      <c r="K9" s="10">
        <f t="shared" si="2"/>
        <v>-2.5244794249078235</v>
      </c>
      <c r="L9" s="5">
        <f>F9/$F$2+L10</f>
        <v>0.46940749065628184</v>
      </c>
      <c r="M9" s="5">
        <f t="shared" si="3"/>
        <v>-0.07675918757568193</v>
      </c>
      <c r="N9" s="7">
        <f>+F9+N8</f>
        <v>31.500999999999998</v>
      </c>
      <c r="O9" s="8">
        <f t="shared" si="4"/>
        <v>3.4500192913594385</v>
      </c>
      <c r="P9" s="7">
        <f>O9-LN(N9*EXP(D9-B9))</f>
        <v>0.20999999999999996</v>
      </c>
      <c r="Q9" s="7">
        <f>LN(N9*EXP(E9-B9))-O9</f>
        <v>0.18000000000000016</v>
      </c>
    </row>
    <row r="10" spans="1:17" ht="12.75">
      <c r="A10">
        <v>0.0506</v>
      </c>
      <c r="B10">
        <v>5.67</v>
      </c>
      <c r="C10">
        <v>0.62</v>
      </c>
      <c r="D10">
        <v>5.16</v>
      </c>
      <c r="E10">
        <v>6.01</v>
      </c>
      <c r="F10">
        <v>6.76</v>
      </c>
      <c r="G10">
        <v>0.029</v>
      </c>
      <c r="I10" s="11">
        <f t="shared" si="0"/>
        <v>0.5099999999999998</v>
      </c>
      <c r="J10" s="12">
        <f t="shared" si="1"/>
        <v>0.33999999999999986</v>
      </c>
      <c r="K10" s="10">
        <f t="shared" si="2"/>
        <v>-2.9838037026887174</v>
      </c>
      <c r="L10" s="5">
        <f>F10/$F$2+L11</f>
        <v>0.1766812158594914</v>
      </c>
      <c r="M10" s="5">
        <f t="shared" si="3"/>
        <v>-0.9280869328855892</v>
      </c>
      <c r="N10" s="7">
        <f>+F10+N9</f>
        <v>38.260999999999996</v>
      </c>
      <c r="O10" s="8">
        <f t="shared" si="4"/>
        <v>3.6444311006282004</v>
      </c>
      <c r="P10" s="7">
        <f>O10-LN(N10*EXP(D10-B10))</f>
        <v>0.5099999999999998</v>
      </c>
      <c r="Q10" s="7">
        <f>LN(N10*EXP(E10-B10))-O10</f>
        <v>0.33999999999999986</v>
      </c>
    </row>
    <row r="11" spans="1:3" ht="12.75">
      <c r="A11">
        <v>0.0319</v>
      </c>
      <c r="B11" t="s">
        <v>8</v>
      </c>
      <c r="C11">
        <v>4.09</v>
      </c>
    </row>
  </sheetData>
  <mergeCells count="3">
    <mergeCell ref="L1:M1"/>
    <mergeCell ref="N1:Q1"/>
    <mergeCell ref="I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Higgins</dc:creator>
  <cp:keywords/>
  <dc:description/>
  <cp:lastModifiedBy>Michael Higgins</cp:lastModifiedBy>
  <cp:lastPrinted>2004-04-01T19:06:25Z</cp:lastPrinted>
  <dcterms:created xsi:type="dcterms:W3CDTF">2004-04-01T18:54:35Z</dcterms:created>
  <dcterms:modified xsi:type="dcterms:W3CDTF">2004-04-01T22:29:26Z</dcterms:modified>
  <cp:category/>
  <cp:version/>
  <cp:contentType/>
  <cp:contentStatus/>
</cp:coreProperties>
</file>